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31a93792051716/Carla/Prive/Plannen/Voorbeeld-office.com/ondernemingsplan/"/>
    </mc:Choice>
  </mc:AlternateContent>
  <xr:revisionPtr revIDLastSave="0" documentId="8_{1040C2E7-8E14-46CE-A35B-A385DFA96B0A}" xr6:coauthVersionLast="37" xr6:coauthVersionMax="37" xr10:uidLastSave="{00000000-0000-0000-0000-000000000000}"/>
  <bookViews>
    <workbookView xWindow="0" yWindow="0" windowWidth="23040" windowHeight="8136" xr2:uid="{A7BDE7C9-5901-4513-9B01-271F702CB223}"/>
  </bookViews>
  <sheets>
    <sheet name="exploitatiebegroting" sheetId="1" r:id="rId1"/>
  </sheets>
  <definedNames>
    <definedName name="_xlnm.Print_Area" localSheetId="0">exploitatiebegroting!$A$1:$K$47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7" i="1" l="1"/>
  <c r="B33" i="1"/>
  <c r="D32" i="1"/>
  <c r="F31" i="1"/>
  <c r="D31" i="1"/>
  <c r="D30" i="1"/>
  <c r="F30" i="1" s="1"/>
  <c r="D29" i="1"/>
  <c r="D28" i="1"/>
  <c r="B25" i="1"/>
  <c r="D24" i="1"/>
  <c r="D23" i="1"/>
  <c r="D22" i="1"/>
  <c r="B17" i="1"/>
  <c r="D16" i="1"/>
  <c r="F16" i="1" s="1"/>
  <c r="D15" i="1"/>
  <c r="D14" i="1"/>
  <c r="B11" i="1"/>
  <c r="C10" i="1" s="1"/>
  <c r="D10" i="1"/>
  <c r="D9" i="1"/>
  <c r="F9" i="1" s="1"/>
  <c r="H9" i="1" s="1"/>
  <c r="D8" i="1"/>
  <c r="F8" i="1" s="1"/>
  <c r="D17" i="1" l="1"/>
  <c r="D25" i="1"/>
  <c r="F22" i="1"/>
  <c r="H22" i="1" s="1"/>
  <c r="J9" i="1"/>
  <c r="H8" i="1"/>
  <c r="C31" i="1"/>
  <c r="C22" i="1"/>
  <c r="C11" i="1"/>
  <c r="C8" i="1"/>
  <c r="C30" i="1"/>
  <c r="C16" i="1"/>
  <c r="C32" i="1"/>
  <c r="C28" i="1"/>
  <c r="C23" i="1"/>
  <c r="C14" i="1"/>
  <c r="C9" i="1"/>
  <c r="F32" i="1"/>
  <c r="E32" i="1"/>
  <c r="F10" i="1"/>
  <c r="F11" i="1" s="1"/>
  <c r="C15" i="1"/>
  <c r="B19" i="1"/>
  <c r="C24" i="1"/>
  <c r="C29" i="1"/>
  <c r="C37" i="1"/>
  <c r="D11" i="1"/>
  <c r="E10" i="1" s="1"/>
  <c r="E15" i="1"/>
  <c r="H16" i="1"/>
  <c r="E29" i="1"/>
  <c r="H30" i="1"/>
  <c r="D33" i="1"/>
  <c r="C33" i="1"/>
  <c r="F14" i="1"/>
  <c r="E14" i="1"/>
  <c r="F23" i="1"/>
  <c r="F28" i="1"/>
  <c r="E28" i="1"/>
  <c r="F15" i="1"/>
  <c r="C17" i="1"/>
  <c r="F24" i="1"/>
  <c r="F29" i="1"/>
  <c r="H31" i="1"/>
  <c r="F37" i="1"/>
  <c r="C25" i="1"/>
  <c r="E24" i="1" l="1"/>
  <c r="G31" i="1"/>
  <c r="G16" i="1"/>
  <c r="G30" i="1"/>
  <c r="E23" i="1"/>
  <c r="E37" i="1"/>
  <c r="G23" i="1"/>
  <c r="H23" i="1"/>
  <c r="H25" i="1" s="1"/>
  <c r="I25" i="1" s="1"/>
  <c r="B35" i="1"/>
  <c r="C19" i="1"/>
  <c r="H10" i="1"/>
  <c r="H11" i="1" s="1"/>
  <c r="G10" i="1"/>
  <c r="E17" i="1"/>
  <c r="H37" i="1"/>
  <c r="G37" i="1"/>
  <c r="H15" i="1"/>
  <c r="G15" i="1"/>
  <c r="J31" i="1"/>
  <c r="E33" i="1"/>
  <c r="F33" i="1"/>
  <c r="E16" i="1"/>
  <c r="H24" i="1"/>
  <c r="G24" i="1"/>
  <c r="F17" i="1"/>
  <c r="G17" i="1" s="1"/>
  <c r="G14" i="1"/>
  <c r="H14" i="1"/>
  <c r="G11" i="1"/>
  <c r="F19" i="1"/>
  <c r="J8" i="1"/>
  <c r="H29" i="1"/>
  <c r="G29" i="1"/>
  <c r="G28" i="1"/>
  <c r="H28" i="1"/>
  <c r="F25" i="1"/>
  <c r="G25" i="1" s="1"/>
  <c r="J22" i="1"/>
  <c r="G9" i="1"/>
  <c r="J30" i="1"/>
  <c r="J16" i="1"/>
  <c r="D19" i="1"/>
  <c r="E30" i="1"/>
  <c r="E9" i="1"/>
  <c r="E8" i="1"/>
  <c r="E31" i="1"/>
  <c r="E11" i="1"/>
  <c r="E22" i="1"/>
  <c r="G22" i="1"/>
  <c r="G32" i="1"/>
  <c r="H32" i="1"/>
  <c r="G8" i="1"/>
  <c r="E25" i="1"/>
  <c r="I8" i="1" l="1"/>
  <c r="I22" i="1"/>
  <c r="I16" i="1"/>
  <c r="I30" i="1"/>
  <c r="J32" i="1"/>
  <c r="I32" i="1"/>
  <c r="J28" i="1"/>
  <c r="I28" i="1"/>
  <c r="I37" i="1"/>
  <c r="J37" i="1"/>
  <c r="F35" i="1"/>
  <c r="G19" i="1"/>
  <c r="H33" i="1"/>
  <c r="G33" i="1"/>
  <c r="B39" i="1"/>
  <c r="C35" i="1"/>
  <c r="E19" i="1"/>
  <c r="D35" i="1"/>
  <c r="I15" i="1"/>
  <c r="J15" i="1"/>
  <c r="J23" i="1"/>
  <c r="I23" i="1"/>
  <c r="I29" i="1"/>
  <c r="J29" i="1"/>
  <c r="I11" i="1"/>
  <c r="I9" i="1"/>
  <c r="J14" i="1"/>
  <c r="I14" i="1"/>
  <c r="H17" i="1"/>
  <c r="I17" i="1" s="1"/>
  <c r="I24" i="1"/>
  <c r="J24" i="1"/>
  <c r="I31" i="1"/>
  <c r="I10" i="1"/>
  <c r="J10" i="1"/>
  <c r="J11" i="1" s="1"/>
  <c r="K11" i="1" l="1"/>
  <c r="K9" i="1"/>
  <c r="K31" i="1"/>
  <c r="K22" i="1"/>
  <c r="K16" i="1"/>
  <c r="K8" i="1"/>
  <c r="K30" i="1"/>
  <c r="K24" i="1"/>
  <c r="J17" i="1"/>
  <c r="K17" i="1" s="1"/>
  <c r="K14" i="1"/>
  <c r="H19" i="1"/>
  <c r="E35" i="1"/>
  <c r="D39" i="1"/>
  <c r="C39" i="1"/>
  <c r="B45" i="1"/>
  <c r="K10" i="1"/>
  <c r="K29" i="1"/>
  <c r="K23" i="1"/>
  <c r="I33" i="1"/>
  <c r="J33" i="1"/>
  <c r="K33" i="1" s="1"/>
  <c r="K37" i="1"/>
  <c r="K28" i="1"/>
  <c r="K15" i="1"/>
  <c r="J25" i="1"/>
  <c r="K25" i="1" s="1"/>
  <c r="F39" i="1"/>
  <c r="G35" i="1"/>
  <c r="K32" i="1"/>
  <c r="G39" i="1" l="1"/>
  <c r="F45" i="1"/>
  <c r="B47" i="1"/>
  <c r="C45" i="1"/>
  <c r="D45" i="1"/>
  <c r="E39" i="1"/>
  <c r="J19" i="1"/>
  <c r="I19" i="1"/>
  <c r="H35" i="1"/>
  <c r="J35" i="1" l="1"/>
  <c r="K19" i="1"/>
  <c r="C47" i="1"/>
  <c r="F47" i="1"/>
  <c r="G47" i="1" s="1"/>
  <c r="G45" i="1"/>
  <c r="I35" i="1"/>
  <c r="H39" i="1"/>
  <c r="E45" i="1"/>
  <c r="D47" i="1"/>
  <c r="E47" i="1" s="1"/>
  <c r="H45" i="1" l="1"/>
  <c r="I39" i="1"/>
  <c r="J39" i="1"/>
  <c r="K35" i="1"/>
  <c r="K39" i="1" l="1"/>
  <c r="J45" i="1"/>
  <c r="I45" i="1"/>
  <c r="H47" i="1"/>
  <c r="I47" i="1" s="1"/>
  <c r="J47" i="1" l="1"/>
  <c r="K47" i="1" s="1"/>
  <c r="K45" i="1"/>
</calcChain>
</file>

<file path=xl/sharedStrings.xml><?xml version="1.0" encoding="utf-8"?>
<sst xmlns="http://schemas.openxmlformats.org/spreadsheetml/2006/main" count="45" uniqueCount="38">
  <si>
    <t>%</t>
  </si>
  <si>
    <t>Inflatie correctie</t>
  </si>
  <si>
    <t>Autonome groei</t>
  </si>
  <si>
    <t>Collectieve loonstijgingen</t>
  </si>
  <si>
    <t>Netto omzet</t>
  </si>
  <si>
    <t>Maaltijden</t>
  </si>
  <si>
    <t>Dranken hoog</t>
  </si>
  <si>
    <t>Dranken laag</t>
  </si>
  <si>
    <t>Netto omzet  totaal</t>
  </si>
  <si>
    <t>Inkoop</t>
  </si>
  <si>
    <t>Inkoop totaal</t>
  </si>
  <si>
    <t>Brutowinst</t>
  </si>
  <si>
    <t>Personeelskosten</t>
  </si>
  <si>
    <t>Brutolonen</t>
  </si>
  <si>
    <t>Socoiale lasten</t>
  </si>
  <si>
    <t>Overige personeelskosten</t>
  </si>
  <si>
    <t>Personeelskosten totaal</t>
  </si>
  <si>
    <t>Exploitatiekosten</t>
  </si>
  <si>
    <t>Algemene kosten</t>
  </si>
  <si>
    <t>Verkoopkosten</t>
  </si>
  <si>
    <t>Autokosten</t>
  </si>
  <si>
    <t>Huisvesting (ex huur)</t>
  </si>
  <si>
    <t>Huurlasten</t>
  </si>
  <si>
    <t>Exploitatiekosten totaal</t>
  </si>
  <si>
    <t>Bedrijfsresultaat</t>
  </si>
  <si>
    <t>Afschrijvingen</t>
  </si>
  <si>
    <t>Resultaat voor belasting</t>
  </si>
  <si>
    <t>Rente lening langlopend</t>
  </si>
  <si>
    <t>Rente lening derden</t>
  </si>
  <si>
    <t>Rente lening R/C</t>
  </si>
  <si>
    <t>Resultaat</t>
  </si>
  <si>
    <t>Kasstroom</t>
  </si>
  <si>
    <t>Exploitatiebegroting horeca</t>
  </si>
  <si>
    <t>jaar 1</t>
  </si>
  <si>
    <t>jaar 2</t>
  </si>
  <si>
    <t>jaar 3</t>
  </si>
  <si>
    <t>jaar 4</t>
  </si>
  <si>
    <t>jaar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</si>
</sst>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00B0F0"/>
      <name val="Calibri"/>
      <family val="2"/>
      <scheme val="minor"/>
    </font>
    <font>
      <u/>
      <sz val="11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/>
    <xf numFmtId="9" fontId="3" fillId="2" borderId="0" xfId="1" applyFont="1" applyFill="1"/>
    <xf numFmtId="0" fontId="0" fillId="2" borderId="0" xfId="0" applyFill="1"/>
    <xf numFmtId="0" fontId="3" fillId="2" borderId="0" xfId="0" applyFont="1" applyFill="1"/>
    <xf numFmtId="9" fontId="0" fillId="2" borderId="0" xfId="1" applyFont="1" applyFill="1"/>
    <xf numFmtId="9" fontId="4" fillId="2" borderId="0" xfId="1" applyFont="1" applyFill="1"/>
    <xf numFmtId="3" fontId="0" fillId="2" borderId="0" xfId="0" applyNumberFormat="1" applyFill="1"/>
    <xf numFmtId="3" fontId="2" fillId="2" borderId="0" xfId="0" applyNumberFormat="1" applyFont="1" applyFill="1"/>
    <xf numFmtId="3" fontId="0" fillId="2" borderId="0" xfId="0" applyNumberFormat="1" applyFill="1" applyBorder="1"/>
    <xf numFmtId="9" fontId="4" fillId="2" borderId="0" xfId="1" applyFont="1" applyFill="1" applyBorder="1"/>
    <xf numFmtId="3" fontId="0" fillId="2" borderId="1" xfId="0" applyNumberFormat="1" applyFill="1" applyBorder="1"/>
    <xf numFmtId="9" fontId="4" fillId="2" borderId="1" xfId="1" applyFont="1" applyFill="1" applyBorder="1"/>
    <xf numFmtId="3" fontId="2" fillId="2" borderId="2" xfId="0" applyNumberFormat="1" applyFont="1" applyFill="1" applyBorder="1"/>
    <xf numFmtId="9" fontId="4" fillId="2" borderId="2" xfId="1" applyFont="1" applyFill="1" applyBorder="1"/>
    <xf numFmtId="9" fontId="2" fillId="2" borderId="0" xfId="1" applyFont="1" applyFill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083AD-B4EF-4DB0-BF1E-8E44CA795E31}">
  <sheetPr>
    <pageSetUpPr fitToPage="1"/>
  </sheetPr>
  <dimension ref="A1:AQ47"/>
  <sheetViews>
    <sheetView tabSelected="1" topLeftCell="A34" zoomScaleNormal="100" workbookViewId="0">
      <selection activeCell="K47" sqref="A1:K47"/>
    </sheetView>
  </sheetViews>
  <sheetFormatPr defaultColWidth="9.109375" defaultRowHeight="14.4" x14ac:dyDescent="0.3"/>
  <cols>
    <col min="1" max="1" width="36.109375" style="3" bestFit="1" customWidth="1"/>
    <col min="2" max="2" width="10.5546875" style="3" bestFit="1" customWidth="1"/>
    <col min="3" max="3" width="5.5546875" style="6" customWidth="1"/>
    <col min="4" max="4" width="12.33203125" style="3" bestFit="1" customWidth="1"/>
    <col min="5" max="5" width="5.5546875" style="6" customWidth="1"/>
    <col min="6" max="6" width="10.5546875" style="3" bestFit="1" customWidth="1"/>
    <col min="7" max="7" width="5.5546875" style="6" customWidth="1"/>
    <col min="8" max="8" width="10.5546875" style="3" bestFit="1" customWidth="1"/>
    <col min="9" max="9" width="5.5546875" style="6" customWidth="1"/>
    <col min="10" max="10" width="10.5546875" style="3" bestFit="1" customWidth="1"/>
    <col min="11" max="12" width="5.5546875" style="6" customWidth="1"/>
    <col min="13" max="16384" width="9.109375" style="3"/>
  </cols>
  <sheetData>
    <row r="1" spans="1:43" s="1" customFormat="1" x14ac:dyDescent="0.3">
      <c r="A1" s="1" t="s">
        <v>32</v>
      </c>
      <c r="B1" s="1" t="s">
        <v>33</v>
      </c>
      <c r="C1" s="2" t="s">
        <v>0</v>
      </c>
      <c r="D1" s="1" t="s">
        <v>34</v>
      </c>
      <c r="E1" s="2" t="s">
        <v>0</v>
      </c>
      <c r="F1" s="1" t="s">
        <v>35</v>
      </c>
      <c r="G1" s="2" t="s">
        <v>0</v>
      </c>
      <c r="H1" s="1" t="s">
        <v>36</v>
      </c>
      <c r="I1" s="2" t="s">
        <v>0</v>
      </c>
      <c r="J1" s="1" t="s">
        <v>37</v>
      </c>
      <c r="K1" s="2" t="s">
        <v>0</v>
      </c>
      <c r="L1" s="2"/>
    </row>
    <row r="2" spans="1:43" s="1" customFormat="1" x14ac:dyDescent="0.3">
      <c r="A2" s="3"/>
      <c r="C2" s="4"/>
      <c r="E2" s="4"/>
      <c r="G2" s="4"/>
      <c r="I2" s="4"/>
      <c r="K2" s="4"/>
      <c r="L2" s="4"/>
    </row>
    <row r="3" spans="1:43" x14ac:dyDescent="0.3">
      <c r="A3" s="3" t="s">
        <v>1</v>
      </c>
      <c r="B3" s="5">
        <v>0</v>
      </c>
      <c r="D3" s="5">
        <v>0.02</v>
      </c>
      <c r="F3" s="5">
        <v>0.02</v>
      </c>
      <c r="H3" s="5">
        <v>0.02</v>
      </c>
      <c r="J3" s="5">
        <v>0.02</v>
      </c>
    </row>
    <row r="4" spans="1:43" x14ac:dyDescent="0.3">
      <c r="A4" s="3" t="s">
        <v>2</v>
      </c>
      <c r="B4" s="5">
        <v>0</v>
      </c>
      <c r="D4" s="5">
        <v>0</v>
      </c>
      <c r="F4" s="5">
        <v>0.01</v>
      </c>
      <c r="H4" s="5">
        <v>0.01</v>
      </c>
      <c r="J4" s="5">
        <v>0.01</v>
      </c>
    </row>
    <row r="5" spans="1:43" x14ac:dyDescent="0.3">
      <c r="A5" s="3" t="s">
        <v>3</v>
      </c>
      <c r="B5" s="5">
        <v>0</v>
      </c>
      <c r="D5" s="5">
        <v>0.02</v>
      </c>
      <c r="F5" s="5">
        <v>0.02</v>
      </c>
      <c r="H5" s="5">
        <v>0.02</v>
      </c>
      <c r="J5" s="5">
        <v>0.02</v>
      </c>
    </row>
    <row r="6" spans="1:43" x14ac:dyDescent="0.3">
      <c r="B6" s="7"/>
      <c r="D6" s="7"/>
      <c r="F6" s="7"/>
      <c r="H6" s="7"/>
      <c r="J6" s="7"/>
    </row>
    <row r="7" spans="1:43" s="1" customFormat="1" x14ac:dyDescent="0.3">
      <c r="A7" s="1" t="s">
        <v>4</v>
      </c>
      <c r="B7" s="8"/>
      <c r="C7" s="2"/>
      <c r="D7" s="8"/>
      <c r="E7" s="2"/>
      <c r="F7" s="8"/>
      <c r="G7" s="2"/>
      <c r="H7" s="8"/>
      <c r="I7" s="2"/>
      <c r="J7" s="8"/>
      <c r="K7" s="2"/>
      <c r="L7" s="2"/>
    </row>
    <row r="8" spans="1:43" x14ac:dyDescent="0.3">
      <c r="A8" s="3" t="s">
        <v>5</v>
      </c>
      <c r="B8" s="7">
        <v>500000</v>
      </c>
      <c r="C8" s="6">
        <f>B8/$B$11</f>
        <v>0.69444444444444442</v>
      </c>
      <c r="D8" s="7">
        <f>B8*(100%+D3+D4)</f>
        <v>510000</v>
      </c>
      <c r="E8" s="6">
        <f>D8/$D$11</f>
        <v>0.69444444444444442</v>
      </c>
      <c r="F8" s="7">
        <f>D8*(100%+F3+F4)</f>
        <v>525300</v>
      </c>
      <c r="G8" s="6">
        <f>F8/$F$11</f>
        <v>0.69556996218260403</v>
      </c>
      <c r="H8" s="7">
        <f>F8*(100%+H3+H4)</f>
        <v>541059</v>
      </c>
      <c r="I8" s="6">
        <f>H8/$H$11</f>
        <v>0.69668815374027437</v>
      </c>
      <c r="J8" s="7">
        <f t="shared" ref="J8:J10" si="0">H8*(100%+J3+J4)</f>
        <v>557290.77</v>
      </c>
      <c r="K8" s="6">
        <f>J8/$J$11</f>
        <v>0.6977990377188642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5"/>
      <c r="Y8" s="7"/>
      <c r="Z8" s="7"/>
      <c r="AA8" s="7"/>
      <c r="AB8" s="7"/>
      <c r="AC8" s="7"/>
      <c r="AD8" s="5"/>
      <c r="AE8" s="7"/>
      <c r="AF8" s="7"/>
      <c r="AG8" s="7"/>
      <c r="AH8" s="7"/>
      <c r="AI8" s="7"/>
      <c r="AJ8" s="5"/>
      <c r="AK8" s="7"/>
      <c r="AL8" s="7"/>
      <c r="AM8" s="7"/>
      <c r="AN8" s="7"/>
      <c r="AO8" s="7"/>
      <c r="AP8" s="5"/>
      <c r="AQ8" s="7"/>
    </row>
    <row r="9" spans="1:43" x14ac:dyDescent="0.3">
      <c r="A9" s="3" t="s">
        <v>6</v>
      </c>
      <c r="B9" s="9">
        <v>100000</v>
      </c>
      <c r="C9" s="10">
        <f>B9/$B$11</f>
        <v>0.1388888888888889</v>
      </c>
      <c r="D9" s="9">
        <f>B9*(100%+D4+D5)</f>
        <v>102000</v>
      </c>
      <c r="E9" s="6">
        <f t="shared" ref="E9:E11" si="1">D9/$D$11</f>
        <v>0.1388888888888889</v>
      </c>
      <c r="F9" s="9">
        <f>D9*(100%+F4+F5)</f>
        <v>105060</v>
      </c>
      <c r="G9" s="6">
        <f t="shared" ref="G9:G11" si="2">F9/$F$11</f>
        <v>0.13911399243652081</v>
      </c>
      <c r="H9" s="9">
        <f>F9*(100%+H4+H5)</f>
        <v>108211.8</v>
      </c>
      <c r="I9" s="6">
        <f t="shared" ref="I9:I11" si="3">H9/$H$11</f>
        <v>0.13933763074805486</v>
      </c>
      <c r="J9" s="9">
        <f t="shared" si="0"/>
        <v>111458.15400000001</v>
      </c>
      <c r="K9" s="6">
        <f t="shared" ref="K9:K11" si="4">J9/$J$11</f>
        <v>0.13955980754377284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5"/>
      <c r="Y9" s="7"/>
      <c r="Z9" s="7"/>
      <c r="AA9" s="7"/>
      <c r="AB9" s="7"/>
      <c r="AC9" s="7"/>
      <c r="AD9" s="5"/>
      <c r="AE9" s="7"/>
      <c r="AF9" s="7"/>
      <c r="AG9" s="7"/>
      <c r="AH9" s="7"/>
      <c r="AI9" s="7"/>
      <c r="AJ9" s="5"/>
      <c r="AK9" s="7"/>
      <c r="AL9" s="7"/>
      <c r="AM9" s="7"/>
      <c r="AN9" s="7"/>
      <c r="AO9" s="7"/>
      <c r="AP9" s="5"/>
      <c r="AQ9" s="7"/>
    </row>
    <row r="10" spans="1:43" x14ac:dyDescent="0.3">
      <c r="A10" s="3" t="s">
        <v>7</v>
      </c>
      <c r="B10" s="11">
        <v>120000</v>
      </c>
      <c r="C10" s="12">
        <f>B10/$B$11</f>
        <v>0.16666666666666666</v>
      </c>
      <c r="D10" s="11">
        <f>B10*(100%+D5)</f>
        <v>122400</v>
      </c>
      <c r="E10" s="6">
        <f t="shared" si="1"/>
        <v>0.16666666666666666</v>
      </c>
      <c r="F10" s="11">
        <f>D10*(100%+F5+F6)</f>
        <v>124848</v>
      </c>
      <c r="G10" s="6">
        <f t="shared" si="2"/>
        <v>0.16531604538087522</v>
      </c>
      <c r="H10" s="11">
        <f>F10*(100%+H5+H6)</f>
        <v>127344.96000000001</v>
      </c>
      <c r="I10" s="6">
        <f t="shared" si="3"/>
        <v>0.1639742155116708</v>
      </c>
      <c r="J10" s="11">
        <f t="shared" si="0"/>
        <v>129891.85920000001</v>
      </c>
      <c r="K10" s="6">
        <f t="shared" si="4"/>
        <v>0.16264115473736304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5"/>
      <c r="Y10" s="7"/>
      <c r="Z10" s="7"/>
      <c r="AA10" s="7"/>
      <c r="AB10" s="7"/>
      <c r="AC10" s="7"/>
      <c r="AD10" s="5"/>
      <c r="AE10" s="7"/>
      <c r="AF10" s="7"/>
      <c r="AG10" s="7"/>
      <c r="AH10" s="7"/>
      <c r="AI10" s="7"/>
      <c r="AJ10" s="5"/>
      <c r="AK10" s="7"/>
      <c r="AL10" s="7"/>
      <c r="AM10" s="7"/>
      <c r="AN10" s="7"/>
      <c r="AO10" s="7"/>
      <c r="AP10" s="5"/>
      <c r="AQ10" s="7"/>
    </row>
    <row r="11" spans="1:43" s="1" customFormat="1" x14ac:dyDescent="0.3">
      <c r="A11" s="1" t="s">
        <v>8</v>
      </c>
      <c r="B11" s="8">
        <f>SUM(B8:B10)</f>
        <v>720000</v>
      </c>
      <c r="C11" s="6">
        <f>B11/$B$11</f>
        <v>1</v>
      </c>
      <c r="D11" s="8">
        <f t="shared" ref="D11:J11" si="5">SUM(D8:D10)</f>
        <v>734400</v>
      </c>
      <c r="E11" s="6">
        <f t="shared" si="1"/>
        <v>1</v>
      </c>
      <c r="F11" s="8">
        <f t="shared" si="5"/>
        <v>755208</v>
      </c>
      <c r="G11" s="6">
        <f t="shared" si="2"/>
        <v>1</v>
      </c>
      <c r="H11" s="8">
        <f t="shared" si="5"/>
        <v>776615.76</v>
      </c>
      <c r="I11" s="6">
        <f t="shared" si="3"/>
        <v>1</v>
      </c>
      <c r="J11" s="8">
        <f t="shared" si="5"/>
        <v>798640.78319999995</v>
      </c>
      <c r="K11" s="6">
        <f t="shared" si="4"/>
        <v>1</v>
      </c>
      <c r="L11" s="6"/>
      <c r="M11" s="7"/>
      <c r="N11" s="7"/>
      <c r="O11" s="7"/>
      <c r="P11" s="7"/>
      <c r="Q11" s="7"/>
      <c r="R11" s="7"/>
      <c r="S11" s="7"/>
      <c r="T11" s="7"/>
      <c r="U11" s="7"/>
      <c r="V11" s="8"/>
      <c r="W11" s="8"/>
      <c r="X11" s="5"/>
      <c r="Y11" s="8"/>
      <c r="Z11" s="8"/>
      <c r="AA11" s="8"/>
      <c r="AB11" s="8"/>
      <c r="AC11" s="8"/>
      <c r="AD11" s="5"/>
      <c r="AE11" s="8"/>
      <c r="AF11" s="8"/>
      <c r="AG11" s="8"/>
      <c r="AH11" s="8"/>
      <c r="AI11" s="8"/>
      <c r="AJ11" s="5"/>
      <c r="AK11" s="8"/>
      <c r="AL11" s="8"/>
      <c r="AM11" s="8"/>
      <c r="AN11" s="8"/>
      <c r="AO11" s="8"/>
      <c r="AP11" s="5"/>
      <c r="AQ11" s="8"/>
    </row>
    <row r="12" spans="1:43" x14ac:dyDescent="0.3">
      <c r="B12" s="7"/>
      <c r="D12" s="7"/>
      <c r="F12" s="7"/>
      <c r="H12" s="7"/>
      <c r="J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5"/>
      <c r="Y12" s="7"/>
      <c r="Z12" s="7"/>
      <c r="AA12" s="7"/>
      <c r="AB12" s="7"/>
      <c r="AC12" s="7"/>
      <c r="AD12" s="5"/>
      <c r="AE12" s="7"/>
      <c r="AF12" s="7"/>
      <c r="AG12" s="7"/>
      <c r="AH12" s="7"/>
      <c r="AI12" s="7"/>
      <c r="AJ12" s="5"/>
      <c r="AK12" s="7"/>
      <c r="AL12" s="7"/>
      <c r="AM12" s="7"/>
      <c r="AN12" s="7"/>
      <c r="AO12" s="7"/>
      <c r="AP12" s="5"/>
      <c r="AQ12" s="7"/>
    </row>
    <row r="13" spans="1:43" x14ac:dyDescent="0.3">
      <c r="A13" s="1" t="s">
        <v>9</v>
      </c>
      <c r="B13" s="7"/>
      <c r="D13" s="7"/>
      <c r="F13" s="7"/>
      <c r="H13" s="7"/>
      <c r="J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5"/>
      <c r="Y13" s="7"/>
      <c r="Z13" s="7"/>
      <c r="AA13" s="7"/>
      <c r="AB13" s="7"/>
      <c r="AC13" s="7"/>
      <c r="AD13" s="5"/>
      <c r="AE13" s="7"/>
      <c r="AF13" s="7"/>
      <c r="AG13" s="7"/>
      <c r="AH13" s="7"/>
      <c r="AI13" s="7"/>
      <c r="AJ13" s="5"/>
      <c r="AK13" s="7"/>
      <c r="AL13" s="7"/>
      <c r="AM13" s="7"/>
      <c r="AN13" s="7"/>
      <c r="AO13" s="7"/>
      <c r="AP13" s="5"/>
      <c r="AQ13" s="7"/>
    </row>
    <row r="14" spans="1:43" x14ac:dyDescent="0.3">
      <c r="A14" s="3" t="s">
        <v>5</v>
      </c>
      <c r="B14" s="7">
        <v>130000</v>
      </c>
      <c r="C14" s="6">
        <f>B14/$B$11</f>
        <v>0.18055555555555555</v>
      </c>
      <c r="D14" s="7">
        <f>B14*(100%+D3+D4)</f>
        <v>132600</v>
      </c>
      <c r="E14" s="6">
        <f t="shared" ref="E14:E17" si="6">D14/$D$11</f>
        <v>0.18055555555555555</v>
      </c>
      <c r="F14" s="7">
        <f>D14*(100%+F3+F4)</f>
        <v>136578</v>
      </c>
      <c r="G14" s="6">
        <f t="shared" ref="G14:G17" si="7">F14/$F$11</f>
        <v>0.18084819016747705</v>
      </c>
      <c r="H14" s="7">
        <f>F14*(100%+H3+H4)</f>
        <v>140675.34</v>
      </c>
      <c r="I14" s="6">
        <f t="shared" ref="I14:I17" si="8">H14/$H$11</f>
        <v>0.18113891997247134</v>
      </c>
      <c r="J14" s="7">
        <f t="shared" ref="J14" si="9">H14*(100%+J3+J4)</f>
        <v>144895.60019999999</v>
      </c>
      <c r="K14" s="6">
        <f t="shared" ref="K14:K17" si="10">J14/$J$11</f>
        <v>0.18142774980690468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5"/>
      <c r="Y14" s="7"/>
      <c r="Z14" s="7"/>
      <c r="AA14" s="7"/>
      <c r="AB14" s="7"/>
      <c r="AC14" s="7"/>
      <c r="AD14" s="5"/>
      <c r="AE14" s="7"/>
      <c r="AF14" s="7"/>
      <c r="AG14" s="7"/>
      <c r="AH14" s="7"/>
      <c r="AI14" s="7"/>
      <c r="AJ14" s="5"/>
      <c r="AK14" s="7"/>
      <c r="AL14" s="7"/>
      <c r="AM14" s="7"/>
      <c r="AN14" s="7"/>
      <c r="AO14" s="7"/>
      <c r="AP14" s="5"/>
      <c r="AQ14" s="7"/>
    </row>
    <row r="15" spans="1:43" x14ac:dyDescent="0.3">
      <c r="A15" s="3" t="s">
        <v>6</v>
      </c>
      <c r="B15" s="7">
        <v>40000</v>
      </c>
      <c r="C15" s="6">
        <f>B15/$B$11</f>
        <v>5.5555555555555552E-2</v>
      </c>
      <c r="D15" s="7">
        <f>B15*(100%+D4+D5)</f>
        <v>40800</v>
      </c>
      <c r="E15" s="6">
        <f t="shared" si="6"/>
        <v>5.5555555555555552E-2</v>
      </c>
      <c r="F15" s="7">
        <f>D15*(100%+F4+F5)</f>
        <v>42024</v>
      </c>
      <c r="G15" s="6">
        <f t="shared" si="7"/>
        <v>5.5645596974608323E-2</v>
      </c>
      <c r="H15" s="7">
        <f>F15*(100%+H4+H5)</f>
        <v>43284.72</v>
      </c>
      <c r="I15" s="6">
        <f t="shared" si="8"/>
        <v>5.5735052299221946E-2</v>
      </c>
      <c r="J15" s="7">
        <f>H15*(100%+J4+J5)</f>
        <v>44583.261600000005</v>
      </c>
      <c r="K15" s="6">
        <f t="shared" si="10"/>
        <v>5.5823923017509144E-2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5"/>
      <c r="Y15" s="7"/>
      <c r="Z15" s="7"/>
      <c r="AA15" s="7"/>
      <c r="AB15" s="7"/>
      <c r="AC15" s="7"/>
      <c r="AD15" s="5"/>
      <c r="AE15" s="7"/>
      <c r="AF15" s="7"/>
      <c r="AG15" s="7"/>
      <c r="AH15" s="7"/>
      <c r="AI15" s="7"/>
      <c r="AJ15" s="5"/>
      <c r="AK15" s="7"/>
      <c r="AL15" s="7"/>
      <c r="AM15" s="7"/>
      <c r="AN15" s="7"/>
      <c r="AO15" s="7"/>
      <c r="AP15" s="5"/>
      <c r="AQ15" s="7"/>
    </row>
    <row r="16" spans="1:43" x14ac:dyDescent="0.3">
      <c r="A16" s="3" t="s">
        <v>7</v>
      </c>
      <c r="B16" s="11">
        <v>45000</v>
      </c>
      <c r="C16" s="12">
        <f>B16/$B$11</f>
        <v>6.25E-2</v>
      </c>
      <c r="D16" s="11">
        <f>B16*(100%+D5)</f>
        <v>45900</v>
      </c>
      <c r="E16" s="6">
        <f>D16/$D$11</f>
        <v>6.25E-2</v>
      </c>
      <c r="F16" s="11">
        <f>D16*(100%+F5+F6)</f>
        <v>46818</v>
      </c>
      <c r="G16" s="6">
        <f t="shared" si="7"/>
        <v>6.1993517017828202E-2</v>
      </c>
      <c r="H16" s="11">
        <f>F16*(100%+H5+H6)</f>
        <v>47754.36</v>
      </c>
      <c r="I16" s="6">
        <f t="shared" si="8"/>
        <v>6.1490330816876548E-2</v>
      </c>
      <c r="J16" s="11">
        <f>H16*(100%+J5+J6)</f>
        <v>48709.447200000002</v>
      </c>
      <c r="K16" s="6">
        <f t="shared" si="10"/>
        <v>6.0990433026511144E-2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5"/>
      <c r="Y16" s="7"/>
      <c r="Z16" s="7"/>
      <c r="AA16" s="7"/>
      <c r="AB16" s="7"/>
      <c r="AC16" s="7"/>
      <c r="AD16" s="5"/>
      <c r="AE16" s="7"/>
      <c r="AF16" s="7"/>
      <c r="AG16" s="7"/>
      <c r="AH16" s="7"/>
      <c r="AI16" s="7"/>
      <c r="AJ16" s="5"/>
      <c r="AK16" s="7"/>
      <c r="AL16" s="7"/>
      <c r="AM16" s="7"/>
      <c r="AN16" s="7"/>
      <c r="AO16" s="7"/>
      <c r="AP16" s="5"/>
      <c r="AQ16" s="7"/>
    </row>
    <row r="17" spans="1:43" s="1" customFormat="1" x14ac:dyDescent="0.3">
      <c r="A17" s="1" t="s">
        <v>10</v>
      </c>
      <c r="B17" s="8">
        <f>SUM(B14:B16)</f>
        <v>215000</v>
      </c>
      <c r="C17" s="6">
        <f>B17/$B$11</f>
        <v>0.2986111111111111</v>
      </c>
      <c r="D17" s="8">
        <f>SUM(D14:D16)</f>
        <v>219300</v>
      </c>
      <c r="E17" s="6">
        <f t="shared" si="6"/>
        <v>0.2986111111111111</v>
      </c>
      <c r="F17" s="8">
        <f t="shared" ref="F17:J17" si="11">SUM(F14:F16)</f>
        <v>225420</v>
      </c>
      <c r="G17" s="6">
        <f t="shared" si="7"/>
        <v>0.29848730415991354</v>
      </c>
      <c r="H17" s="8">
        <f t="shared" si="11"/>
        <v>231714.41999999998</v>
      </c>
      <c r="I17" s="6">
        <f t="shared" si="8"/>
        <v>0.29836430308856982</v>
      </c>
      <c r="J17" s="8">
        <f t="shared" si="11"/>
        <v>238188.30899999998</v>
      </c>
      <c r="K17" s="6">
        <f t="shared" si="10"/>
        <v>0.29824210585092492</v>
      </c>
      <c r="L17" s="6"/>
      <c r="M17" s="7"/>
      <c r="N17" s="7"/>
      <c r="O17" s="7"/>
      <c r="P17" s="7"/>
      <c r="Q17" s="7"/>
      <c r="R17" s="7"/>
      <c r="S17" s="7"/>
      <c r="T17" s="7"/>
      <c r="U17" s="7"/>
      <c r="V17" s="8"/>
      <c r="W17" s="8"/>
      <c r="X17" s="5"/>
      <c r="Y17" s="8"/>
      <c r="Z17" s="8"/>
      <c r="AA17" s="8"/>
      <c r="AB17" s="8"/>
      <c r="AC17" s="8"/>
      <c r="AD17" s="5"/>
      <c r="AE17" s="8"/>
      <c r="AF17" s="8"/>
      <c r="AG17" s="8"/>
      <c r="AH17" s="8"/>
      <c r="AI17" s="8"/>
      <c r="AJ17" s="5"/>
      <c r="AK17" s="8"/>
      <c r="AL17" s="8"/>
      <c r="AM17" s="8"/>
      <c r="AN17" s="8"/>
      <c r="AO17" s="8"/>
      <c r="AP17" s="5"/>
      <c r="AQ17" s="8"/>
    </row>
    <row r="18" spans="1:43" x14ac:dyDescent="0.3">
      <c r="B18" s="7"/>
      <c r="D18" s="7"/>
      <c r="F18" s="7"/>
      <c r="H18" s="7"/>
      <c r="J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5"/>
      <c r="Y18" s="7"/>
      <c r="Z18" s="7"/>
      <c r="AA18" s="7"/>
      <c r="AB18" s="7"/>
      <c r="AC18" s="7"/>
      <c r="AD18" s="5"/>
      <c r="AE18" s="7"/>
      <c r="AF18" s="7"/>
      <c r="AG18" s="7"/>
      <c r="AH18" s="7"/>
      <c r="AI18" s="7"/>
      <c r="AJ18" s="5"/>
      <c r="AK18" s="7"/>
      <c r="AL18" s="7"/>
      <c r="AM18" s="7"/>
      <c r="AN18" s="7"/>
      <c r="AO18" s="7"/>
      <c r="AP18" s="5"/>
      <c r="AQ18" s="7"/>
    </row>
    <row r="19" spans="1:43" s="1" customFormat="1" x14ac:dyDescent="0.3">
      <c r="A19" s="1" t="s">
        <v>11</v>
      </c>
      <c r="B19" s="13">
        <f>B11-B17</f>
        <v>505000</v>
      </c>
      <c r="C19" s="14">
        <f>B19/$B$11</f>
        <v>0.70138888888888884</v>
      </c>
      <c r="D19" s="13">
        <f>D11-D17</f>
        <v>515100</v>
      </c>
      <c r="E19" s="6">
        <f t="shared" ref="E19" si="12">D19/$D$11</f>
        <v>0.70138888888888884</v>
      </c>
      <c r="F19" s="13">
        <f t="shared" ref="F19:J19" si="13">F11-F17</f>
        <v>529788</v>
      </c>
      <c r="G19" s="6">
        <f>F19/$F$11</f>
        <v>0.70151269584008646</v>
      </c>
      <c r="H19" s="13">
        <f t="shared" si="13"/>
        <v>544901.34000000008</v>
      </c>
      <c r="I19" s="6">
        <f>H19/$H$11</f>
        <v>0.70163569691143024</v>
      </c>
      <c r="J19" s="13">
        <f t="shared" si="13"/>
        <v>560452.47419999994</v>
      </c>
      <c r="K19" s="6">
        <f>J19/$J$11</f>
        <v>0.70175789414907508</v>
      </c>
      <c r="L19" s="6"/>
      <c r="M19" s="7"/>
      <c r="N19" s="7"/>
      <c r="O19" s="7"/>
      <c r="P19" s="7"/>
      <c r="Q19" s="7"/>
      <c r="R19" s="7"/>
      <c r="S19" s="7"/>
      <c r="T19" s="7"/>
      <c r="U19" s="7"/>
      <c r="V19" s="8"/>
      <c r="W19" s="8"/>
      <c r="X19" s="5"/>
      <c r="Y19" s="8"/>
      <c r="Z19" s="8"/>
      <c r="AA19" s="8"/>
      <c r="AB19" s="8"/>
      <c r="AC19" s="8"/>
      <c r="AD19" s="5"/>
      <c r="AE19" s="8"/>
      <c r="AF19" s="8"/>
      <c r="AG19" s="8"/>
      <c r="AH19" s="8"/>
      <c r="AI19" s="8"/>
      <c r="AJ19" s="5"/>
      <c r="AK19" s="8"/>
      <c r="AL19" s="8"/>
      <c r="AM19" s="8"/>
      <c r="AN19" s="8"/>
      <c r="AO19" s="8"/>
      <c r="AP19" s="5"/>
      <c r="AQ19" s="8"/>
    </row>
    <row r="20" spans="1:43" ht="14.25" customHeight="1" x14ac:dyDescent="0.3">
      <c r="B20" s="7"/>
      <c r="D20" s="7"/>
      <c r="F20" s="7"/>
      <c r="H20" s="7"/>
      <c r="J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5"/>
      <c r="Y20" s="7"/>
      <c r="Z20" s="7"/>
      <c r="AA20" s="7"/>
      <c r="AB20" s="7"/>
      <c r="AC20" s="7"/>
      <c r="AD20" s="5"/>
      <c r="AE20" s="7"/>
      <c r="AF20" s="7"/>
      <c r="AG20" s="7"/>
      <c r="AH20" s="7"/>
      <c r="AI20" s="7"/>
      <c r="AJ20" s="5"/>
      <c r="AK20" s="7"/>
      <c r="AL20" s="7"/>
      <c r="AM20" s="7"/>
      <c r="AN20" s="7"/>
      <c r="AO20" s="7"/>
      <c r="AP20" s="5"/>
      <c r="AQ20" s="7"/>
    </row>
    <row r="21" spans="1:43" s="1" customFormat="1" x14ac:dyDescent="0.3">
      <c r="A21" s="1" t="s">
        <v>12</v>
      </c>
      <c r="B21" s="8"/>
      <c r="C21" s="2"/>
      <c r="D21" s="8"/>
      <c r="E21" s="2"/>
      <c r="F21" s="8"/>
      <c r="G21" s="2"/>
      <c r="H21" s="8"/>
      <c r="I21" s="2"/>
      <c r="J21" s="8"/>
      <c r="K21" s="2"/>
      <c r="L21" s="2"/>
      <c r="M21" s="7"/>
      <c r="N21" s="7"/>
      <c r="O21" s="7"/>
      <c r="P21" s="7"/>
      <c r="Q21" s="7"/>
      <c r="R21" s="7"/>
      <c r="S21" s="7"/>
      <c r="T21" s="7"/>
      <c r="U21" s="7"/>
      <c r="V21" s="8"/>
      <c r="W21" s="8"/>
      <c r="X21" s="15"/>
      <c r="Y21" s="8"/>
      <c r="Z21" s="8"/>
      <c r="AA21" s="8"/>
      <c r="AB21" s="8"/>
      <c r="AC21" s="8"/>
      <c r="AD21" s="15"/>
      <c r="AE21" s="8"/>
      <c r="AF21" s="8"/>
      <c r="AG21" s="8"/>
      <c r="AH21" s="8"/>
      <c r="AI21" s="8"/>
      <c r="AJ21" s="15"/>
      <c r="AK21" s="8"/>
      <c r="AL21" s="8"/>
      <c r="AM21" s="8"/>
      <c r="AN21" s="8"/>
      <c r="AO21" s="8"/>
      <c r="AP21" s="15"/>
      <c r="AQ21" s="8"/>
    </row>
    <row r="22" spans="1:43" x14ac:dyDescent="0.3">
      <c r="A22" s="3" t="s">
        <v>13</v>
      </c>
      <c r="B22" s="7">
        <v>180000</v>
      </c>
      <c r="C22" s="6">
        <f>B22/$B$11</f>
        <v>0.25</v>
      </c>
      <c r="D22" s="7">
        <f>B22*(100%+D5)</f>
        <v>183600</v>
      </c>
      <c r="E22" s="6">
        <f t="shared" ref="E22:E25" si="14">D22/$D$11</f>
        <v>0.25</v>
      </c>
      <c r="F22" s="7">
        <f>D22*(100%+F5)</f>
        <v>187272</v>
      </c>
      <c r="G22" s="6">
        <f t="shared" ref="G22:G25" si="15">F22/$F$11</f>
        <v>0.24797406807131281</v>
      </c>
      <c r="H22" s="7">
        <f>F22*(100%+H5)</f>
        <v>191017.44</v>
      </c>
      <c r="I22" s="6">
        <f t="shared" ref="I22:I25" si="16">H22/$H$11</f>
        <v>0.24596132326750619</v>
      </c>
      <c r="J22" s="7">
        <f t="shared" ref="J22" si="17">H22*(100%+J5)</f>
        <v>194837.78880000001</v>
      </c>
      <c r="K22" s="6">
        <f t="shared" ref="K22:K25" si="18">J22/$J$11</f>
        <v>0.24396173210604458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5"/>
      <c r="Y22" s="7"/>
      <c r="Z22" s="7"/>
      <c r="AA22" s="7"/>
      <c r="AB22" s="7"/>
      <c r="AC22" s="7"/>
      <c r="AD22" s="5"/>
      <c r="AE22" s="7"/>
      <c r="AF22" s="7"/>
      <c r="AG22" s="7"/>
      <c r="AH22" s="7"/>
      <c r="AI22" s="7"/>
      <c r="AJ22" s="5"/>
      <c r="AK22" s="7"/>
      <c r="AL22" s="7"/>
      <c r="AM22" s="7"/>
      <c r="AN22" s="7"/>
      <c r="AO22" s="7"/>
      <c r="AP22" s="5"/>
      <c r="AQ22" s="7"/>
    </row>
    <row r="23" spans="1:43" x14ac:dyDescent="0.3">
      <c r="A23" s="3" t="s">
        <v>14</v>
      </c>
      <c r="B23" s="7">
        <v>40000</v>
      </c>
      <c r="C23" s="6">
        <f>B23/$B$11</f>
        <v>5.5555555555555552E-2</v>
      </c>
      <c r="D23" s="7">
        <f>B23*(100%+D5)</f>
        <v>40800</v>
      </c>
      <c r="E23" s="6">
        <f t="shared" si="14"/>
        <v>5.5555555555555552E-2</v>
      </c>
      <c r="F23" s="7">
        <f>D23*(100%+F6)</f>
        <v>40800</v>
      </c>
      <c r="G23" s="6">
        <f t="shared" si="15"/>
        <v>5.4024851431658562E-2</v>
      </c>
      <c r="H23" s="7">
        <f>F23*(100%+H6)</f>
        <v>40800</v>
      </c>
      <c r="I23" s="6">
        <f t="shared" si="16"/>
        <v>5.2535632292602455E-2</v>
      </c>
      <c r="J23" s="7">
        <f>H23*(100%+J6)</f>
        <v>40800</v>
      </c>
      <c r="K23" s="6">
        <f t="shared" si="18"/>
        <v>5.1086797541846349E-2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5"/>
      <c r="Y23" s="7"/>
      <c r="Z23" s="7"/>
      <c r="AA23" s="7"/>
      <c r="AB23" s="7"/>
      <c r="AC23" s="7"/>
      <c r="AD23" s="5"/>
      <c r="AE23" s="7"/>
      <c r="AF23" s="7"/>
      <c r="AG23" s="7"/>
      <c r="AH23" s="7"/>
      <c r="AI23" s="7"/>
      <c r="AJ23" s="5"/>
      <c r="AK23" s="7"/>
      <c r="AL23" s="7"/>
      <c r="AM23" s="7"/>
      <c r="AN23" s="7"/>
      <c r="AO23" s="7"/>
      <c r="AP23" s="5"/>
      <c r="AQ23" s="7"/>
    </row>
    <row r="24" spans="1:43" x14ac:dyDescent="0.3">
      <c r="A24" s="3" t="s">
        <v>15</v>
      </c>
      <c r="B24" s="11">
        <v>3500</v>
      </c>
      <c r="C24" s="12">
        <f>B24/$B$11</f>
        <v>4.8611111111111112E-3</v>
      </c>
      <c r="D24" s="11">
        <f>B24*(100%+D7)</f>
        <v>3500</v>
      </c>
      <c r="E24" s="6">
        <f t="shared" si="14"/>
        <v>4.7657952069716774E-3</v>
      </c>
      <c r="F24" s="11">
        <f>D24*(100%+F7)</f>
        <v>3500</v>
      </c>
      <c r="G24" s="6">
        <f t="shared" si="15"/>
        <v>4.6344848041863966E-3</v>
      </c>
      <c r="H24" s="11">
        <f>F24*(100%+H7)</f>
        <v>3500</v>
      </c>
      <c r="I24" s="6">
        <f t="shared" si="16"/>
        <v>4.5067331623556027E-3</v>
      </c>
      <c r="J24" s="11">
        <f>H24*(100%+J7)</f>
        <v>3500</v>
      </c>
      <c r="K24" s="6">
        <f t="shared" si="18"/>
        <v>4.3824458675603487E-3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5"/>
      <c r="Y24" s="7"/>
      <c r="Z24" s="7"/>
      <c r="AA24" s="7"/>
      <c r="AB24" s="7"/>
      <c r="AC24" s="7"/>
      <c r="AD24" s="5"/>
      <c r="AE24" s="7"/>
      <c r="AF24" s="7"/>
      <c r="AG24" s="7"/>
      <c r="AH24" s="7"/>
      <c r="AI24" s="7"/>
      <c r="AJ24" s="5"/>
      <c r="AK24" s="7"/>
      <c r="AL24" s="7"/>
      <c r="AM24" s="7"/>
      <c r="AN24" s="7"/>
      <c r="AO24" s="7"/>
      <c r="AP24" s="5"/>
      <c r="AQ24" s="7"/>
    </row>
    <row r="25" spans="1:43" s="1" customFormat="1" x14ac:dyDescent="0.3">
      <c r="A25" s="1" t="s">
        <v>16</v>
      </c>
      <c r="B25" s="8">
        <f>SUM(B22:B24)</f>
        <v>223500</v>
      </c>
      <c r="C25" s="6">
        <f>B25/$B$11</f>
        <v>0.31041666666666667</v>
      </c>
      <c r="D25" s="8">
        <f>SUM(D22:D24)</f>
        <v>227900</v>
      </c>
      <c r="E25" s="6">
        <f t="shared" si="14"/>
        <v>0.31032135076252726</v>
      </c>
      <c r="F25" s="8">
        <f t="shared" ref="F25:J25" si="19">SUM(F22:F24)</f>
        <v>231572</v>
      </c>
      <c r="G25" s="6">
        <f t="shared" si="15"/>
        <v>0.30663340430715774</v>
      </c>
      <c r="H25" s="8">
        <f t="shared" si="19"/>
        <v>235317.44</v>
      </c>
      <c r="I25" s="6">
        <f t="shared" si="16"/>
        <v>0.30300368872246425</v>
      </c>
      <c r="J25" s="8">
        <f t="shared" si="19"/>
        <v>239137.78880000001</v>
      </c>
      <c r="K25" s="6">
        <f t="shared" si="18"/>
        <v>0.29943097551545128</v>
      </c>
      <c r="L25" s="6"/>
      <c r="M25" s="7"/>
      <c r="N25" s="7"/>
      <c r="O25" s="7"/>
      <c r="P25" s="7"/>
      <c r="Q25" s="7"/>
      <c r="R25" s="7"/>
      <c r="S25" s="7"/>
      <c r="T25" s="7"/>
      <c r="U25" s="7"/>
      <c r="V25" s="8"/>
      <c r="W25" s="8"/>
      <c r="X25" s="5"/>
      <c r="Y25" s="8"/>
      <c r="Z25" s="8"/>
      <c r="AA25" s="8"/>
      <c r="AB25" s="8"/>
      <c r="AC25" s="8"/>
      <c r="AD25" s="5"/>
      <c r="AE25" s="8"/>
      <c r="AF25" s="8"/>
      <c r="AG25" s="8"/>
      <c r="AH25" s="8"/>
      <c r="AI25" s="8"/>
      <c r="AJ25" s="5"/>
      <c r="AK25" s="8"/>
      <c r="AL25" s="8"/>
      <c r="AM25" s="8"/>
      <c r="AN25" s="8"/>
      <c r="AO25" s="8"/>
      <c r="AP25" s="5"/>
      <c r="AQ25" s="8"/>
    </row>
    <row r="26" spans="1:43" x14ac:dyDescent="0.3">
      <c r="B26" s="7"/>
      <c r="D26" s="7"/>
      <c r="F26" s="7"/>
      <c r="H26" s="7"/>
      <c r="J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5"/>
      <c r="Y26" s="7"/>
      <c r="Z26" s="7"/>
      <c r="AA26" s="7"/>
      <c r="AB26" s="7"/>
      <c r="AC26" s="7"/>
      <c r="AD26" s="5"/>
      <c r="AE26" s="7"/>
      <c r="AF26" s="7"/>
      <c r="AG26" s="7"/>
      <c r="AH26" s="7"/>
      <c r="AI26" s="7"/>
      <c r="AJ26" s="5"/>
      <c r="AK26" s="7"/>
      <c r="AL26" s="7"/>
      <c r="AM26" s="7"/>
      <c r="AN26" s="7"/>
      <c r="AO26" s="7"/>
      <c r="AP26" s="5"/>
      <c r="AQ26" s="7"/>
    </row>
    <row r="27" spans="1:43" s="1" customFormat="1" x14ac:dyDescent="0.3">
      <c r="A27" s="1" t="s">
        <v>17</v>
      </c>
      <c r="B27" s="8"/>
      <c r="C27" s="2"/>
      <c r="D27" s="8"/>
      <c r="E27" s="2"/>
      <c r="F27" s="8"/>
      <c r="G27" s="2"/>
      <c r="H27" s="8"/>
      <c r="I27" s="2"/>
      <c r="J27" s="8"/>
      <c r="K27" s="2"/>
      <c r="L27" s="2"/>
      <c r="M27" s="7"/>
      <c r="N27" s="7"/>
      <c r="O27" s="7"/>
      <c r="P27" s="7"/>
      <c r="Q27" s="7"/>
      <c r="R27" s="7"/>
      <c r="S27" s="7"/>
      <c r="T27" s="7"/>
      <c r="U27" s="7"/>
      <c r="V27" s="8"/>
      <c r="W27" s="8"/>
      <c r="X27" s="15"/>
      <c r="Y27" s="8"/>
      <c r="Z27" s="8"/>
      <c r="AA27" s="8"/>
      <c r="AB27" s="8"/>
      <c r="AC27" s="8"/>
      <c r="AD27" s="15"/>
      <c r="AE27" s="8"/>
      <c r="AF27" s="8"/>
      <c r="AG27" s="8"/>
      <c r="AH27" s="8"/>
      <c r="AI27" s="8"/>
      <c r="AJ27" s="15"/>
      <c r="AK27" s="8"/>
      <c r="AL27" s="8"/>
      <c r="AM27" s="8"/>
      <c r="AN27" s="8"/>
      <c r="AO27" s="8"/>
      <c r="AP27" s="15"/>
      <c r="AQ27" s="8"/>
    </row>
    <row r="28" spans="1:43" x14ac:dyDescent="0.3">
      <c r="A28" s="3" t="s">
        <v>18</v>
      </c>
      <c r="B28" s="7">
        <v>25000</v>
      </c>
      <c r="C28" s="6">
        <f t="shared" ref="C28:C33" si="20">B28/$B$11</f>
        <v>3.4722222222222224E-2</v>
      </c>
      <c r="D28" s="7">
        <f t="shared" ref="D28:D33" si="21">B28*(100%+$D$3+$D$4)</f>
        <v>25500</v>
      </c>
      <c r="E28" s="6">
        <f t="shared" ref="E28:E33" si="22">D28/$D$11</f>
        <v>3.4722222222222224E-2</v>
      </c>
      <c r="F28" s="7">
        <f t="shared" ref="F28:F33" si="23">D28*(100%+$D$3+$D$4)</f>
        <v>26010</v>
      </c>
      <c r="G28" s="6">
        <f t="shared" ref="G28:G33" si="24">F28/$F$11</f>
        <v>3.4440842787682335E-2</v>
      </c>
      <c r="H28" s="7">
        <f t="shared" ref="H28:H33" si="25">F28*(100%+$D$3+$D$4)</f>
        <v>26530.2</v>
      </c>
      <c r="I28" s="6">
        <f t="shared" ref="I28:I33" si="26">H28/$H$11</f>
        <v>3.4161294898264749E-2</v>
      </c>
      <c r="J28" s="7">
        <f t="shared" ref="J28:J33" si="27">H28*(100%+$D$3+$D$4)</f>
        <v>27060.804</v>
      </c>
      <c r="K28" s="6">
        <f t="shared" ref="K28:K33" si="28">J28/$J$11</f>
        <v>3.3883573903617299E-2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5"/>
      <c r="Y28" s="7"/>
      <c r="Z28" s="7"/>
      <c r="AA28" s="7"/>
      <c r="AB28" s="7"/>
      <c r="AC28" s="7"/>
      <c r="AD28" s="5"/>
      <c r="AE28" s="7"/>
      <c r="AF28" s="7"/>
      <c r="AG28" s="7"/>
      <c r="AH28" s="7"/>
      <c r="AI28" s="7"/>
      <c r="AJ28" s="5"/>
      <c r="AK28" s="7"/>
      <c r="AL28" s="7"/>
      <c r="AM28" s="7"/>
      <c r="AN28" s="7"/>
      <c r="AO28" s="7"/>
      <c r="AP28" s="5"/>
      <c r="AQ28" s="7"/>
    </row>
    <row r="29" spans="1:43" x14ac:dyDescent="0.3">
      <c r="A29" s="3" t="s">
        <v>19</v>
      </c>
      <c r="B29" s="7">
        <v>14000</v>
      </c>
      <c r="C29" s="6">
        <f t="shared" si="20"/>
        <v>1.9444444444444445E-2</v>
      </c>
      <c r="D29" s="7">
        <f t="shared" si="21"/>
        <v>14280</v>
      </c>
      <c r="E29" s="6">
        <f t="shared" si="22"/>
        <v>1.9444444444444445E-2</v>
      </c>
      <c r="F29" s="7">
        <f t="shared" si="23"/>
        <v>14565.6</v>
      </c>
      <c r="G29" s="6">
        <f t="shared" si="24"/>
        <v>1.9286871961102108E-2</v>
      </c>
      <c r="H29" s="7">
        <f t="shared" si="25"/>
        <v>14856.912</v>
      </c>
      <c r="I29" s="6">
        <f t="shared" si="26"/>
        <v>1.9130325143028259E-2</v>
      </c>
      <c r="J29" s="7">
        <f t="shared" si="27"/>
        <v>15154.05024</v>
      </c>
      <c r="K29" s="6">
        <f t="shared" si="28"/>
        <v>1.897480138602569E-2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5"/>
      <c r="Y29" s="7"/>
      <c r="Z29" s="7"/>
      <c r="AA29" s="7"/>
      <c r="AB29" s="7"/>
      <c r="AC29" s="7"/>
      <c r="AD29" s="5"/>
      <c r="AE29" s="7"/>
      <c r="AF29" s="7"/>
      <c r="AG29" s="7"/>
      <c r="AH29" s="7"/>
      <c r="AI29" s="7"/>
      <c r="AJ29" s="5"/>
      <c r="AK29" s="7"/>
      <c r="AL29" s="7"/>
      <c r="AM29" s="7"/>
      <c r="AN29" s="7"/>
      <c r="AO29" s="7"/>
      <c r="AP29" s="5"/>
      <c r="AQ29" s="7"/>
    </row>
    <row r="30" spans="1:43" x14ac:dyDescent="0.3">
      <c r="A30" s="3" t="s">
        <v>20</v>
      </c>
      <c r="B30" s="7">
        <v>3500</v>
      </c>
      <c r="C30" s="6">
        <f t="shared" si="20"/>
        <v>4.8611111111111112E-3</v>
      </c>
      <c r="D30" s="7">
        <f t="shared" si="21"/>
        <v>3570</v>
      </c>
      <c r="E30" s="6">
        <f t="shared" si="22"/>
        <v>4.8611111111111112E-3</v>
      </c>
      <c r="F30" s="7">
        <f t="shared" si="23"/>
        <v>3641.4</v>
      </c>
      <c r="G30" s="6">
        <f t="shared" si="24"/>
        <v>4.821717990275527E-3</v>
      </c>
      <c r="H30" s="7">
        <f t="shared" si="25"/>
        <v>3714.2280000000001</v>
      </c>
      <c r="I30" s="6">
        <f t="shared" si="26"/>
        <v>4.7825812857570649E-3</v>
      </c>
      <c r="J30" s="7">
        <f t="shared" si="27"/>
        <v>3788.5125600000001</v>
      </c>
      <c r="K30" s="6">
        <f t="shared" si="28"/>
        <v>4.7437003465064225E-3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5"/>
      <c r="Y30" s="7"/>
      <c r="Z30" s="7"/>
      <c r="AA30" s="7"/>
      <c r="AB30" s="7"/>
      <c r="AC30" s="7"/>
      <c r="AD30" s="5"/>
      <c r="AE30" s="7"/>
      <c r="AF30" s="7"/>
      <c r="AG30" s="7"/>
      <c r="AH30" s="7"/>
      <c r="AI30" s="7"/>
      <c r="AJ30" s="5"/>
      <c r="AK30" s="7"/>
      <c r="AL30" s="7"/>
      <c r="AM30" s="7"/>
      <c r="AN30" s="7"/>
      <c r="AO30" s="7"/>
      <c r="AP30" s="5"/>
      <c r="AQ30" s="7"/>
    </row>
    <row r="31" spans="1:43" x14ac:dyDescent="0.3">
      <c r="A31" s="3" t="s">
        <v>21</v>
      </c>
      <c r="B31" s="7">
        <v>30000</v>
      </c>
      <c r="C31" s="6">
        <f t="shared" si="20"/>
        <v>4.1666666666666664E-2</v>
      </c>
      <c r="D31" s="7">
        <f t="shared" si="21"/>
        <v>30600</v>
      </c>
      <c r="E31" s="6">
        <f t="shared" si="22"/>
        <v>4.1666666666666664E-2</v>
      </c>
      <c r="F31" s="7">
        <f t="shared" si="23"/>
        <v>31212</v>
      </c>
      <c r="G31" s="6">
        <f t="shared" si="24"/>
        <v>4.1329011345218804E-2</v>
      </c>
      <c r="H31" s="7">
        <f t="shared" si="25"/>
        <v>31836.240000000002</v>
      </c>
      <c r="I31" s="6">
        <f t="shared" si="26"/>
        <v>4.0993553877917699E-2</v>
      </c>
      <c r="J31" s="7">
        <f t="shared" si="27"/>
        <v>32472.964800000002</v>
      </c>
      <c r="K31" s="6">
        <f t="shared" si="28"/>
        <v>4.066028868434076E-2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5"/>
      <c r="Y31" s="7"/>
      <c r="Z31" s="7"/>
      <c r="AA31" s="7"/>
      <c r="AB31" s="7"/>
      <c r="AC31" s="7"/>
      <c r="AD31" s="5"/>
      <c r="AE31" s="7"/>
      <c r="AF31" s="7"/>
      <c r="AG31" s="7"/>
      <c r="AH31" s="7"/>
      <c r="AI31" s="7"/>
      <c r="AJ31" s="5"/>
      <c r="AK31" s="7"/>
      <c r="AL31" s="7"/>
      <c r="AM31" s="7"/>
      <c r="AN31" s="7"/>
      <c r="AO31" s="7"/>
      <c r="AP31" s="5"/>
      <c r="AQ31" s="7"/>
    </row>
    <row r="32" spans="1:43" x14ac:dyDescent="0.3">
      <c r="A32" s="3" t="s">
        <v>22</v>
      </c>
      <c r="B32" s="11">
        <v>60000</v>
      </c>
      <c r="C32" s="12">
        <f t="shared" si="20"/>
        <v>8.3333333333333329E-2</v>
      </c>
      <c r="D32" s="11">
        <f t="shared" si="21"/>
        <v>61200</v>
      </c>
      <c r="E32" s="6">
        <f t="shared" si="22"/>
        <v>8.3333333333333329E-2</v>
      </c>
      <c r="F32" s="11">
        <f t="shared" si="23"/>
        <v>62424</v>
      </c>
      <c r="G32" s="6">
        <f t="shared" si="24"/>
        <v>8.2658022690437608E-2</v>
      </c>
      <c r="H32" s="11">
        <f t="shared" si="25"/>
        <v>63672.480000000003</v>
      </c>
      <c r="I32" s="6">
        <f t="shared" si="26"/>
        <v>8.1987107755835398E-2</v>
      </c>
      <c r="J32" s="11">
        <f t="shared" si="27"/>
        <v>64945.929600000003</v>
      </c>
      <c r="K32" s="6">
        <f t="shared" si="28"/>
        <v>8.1320577368681521E-2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5"/>
      <c r="Y32" s="7"/>
      <c r="Z32" s="7"/>
      <c r="AA32" s="7"/>
      <c r="AB32" s="7"/>
      <c r="AC32" s="7"/>
      <c r="AD32" s="5"/>
      <c r="AE32" s="7"/>
      <c r="AF32" s="7"/>
      <c r="AG32" s="7"/>
      <c r="AH32" s="7"/>
      <c r="AI32" s="7"/>
      <c r="AJ32" s="5"/>
      <c r="AK32" s="7"/>
      <c r="AL32" s="7"/>
      <c r="AM32" s="7"/>
      <c r="AN32" s="7"/>
      <c r="AO32" s="7"/>
      <c r="AP32" s="5"/>
      <c r="AQ32" s="7"/>
    </row>
    <row r="33" spans="1:43" s="1" customFormat="1" x14ac:dyDescent="0.3">
      <c r="A33" s="1" t="s">
        <v>23</v>
      </c>
      <c r="B33" s="8">
        <f>SUM(B28:B32)</f>
        <v>132500</v>
      </c>
      <c r="C33" s="2">
        <f t="shared" si="20"/>
        <v>0.18402777777777779</v>
      </c>
      <c r="D33" s="8">
        <f t="shared" si="21"/>
        <v>135150</v>
      </c>
      <c r="E33" s="6">
        <f t="shared" si="22"/>
        <v>0.18402777777777779</v>
      </c>
      <c r="F33" s="8">
        <f t="shared" si="23"/>
        <v>137853</v>
      </c>
      <c r="G33" s="6">
        <f t="shared" si="24"/>
        <v>0.18253646677471638</v>
      </c>
      <c r="H33" s="8">
        <f t="shared" si="25"/>
        <v>140610.06</v>
      </c>
      <c r="I33" s="6">
        <f t="shared" si="26"/>
        <v>0.18105486296080317</v>
      </c>
      <c r="J33" s="8">
        <f t="shared" si="27"/>
        <v>143422.26120000001</v>
      </c>
      <c r="K33" s="6">
        <f t="shared" si="28"/>
        <v>0.17958294168917169</v>
      </c>
      <c r="L33" s="6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15"/>
      <c r="Y33" s="8"/>
      <c r="Z33" s="8"/>
      <c r="AA33" s="8"/>
      <c r="AB33" s="8"/>
      <c r="AC33" s="8"/>
      <c r="AD33" s="15"/>
      <c r="AE33" s="8"/>
      <c r="AF33" s="8"/>
      <c r="AG33" s="8"/>
      <c r="AH33" s="8"/>
      <c r="AI33" s="8"/>
      <c r="AJ33" s="15"/>
      <c r="AK33" s="8"/>
      <c r="AL33" s="8"/>
      <c r="AM33" s="8"/>
      <c r="AN33" s="8"/>
      <c r="AO33" s="8"/>
      <c r="AP33" s="15"/>
      <c r="AQ33" s="8"/>
    </row>
    <row r="34" spans="1:43" x14ac:dyDescent="0.3">
      <c r="B34" s="7"/>
      <c r="D34" s="7"/>
      <c r="F34" s="7"/>
      <c r="H34" s="7"/>
      <c r="J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5"/>
      <c r="Y34" s="7"/>
      <c r="Z34" s="7"/>
      <c r="AA34" s="7"/>
      <c r="AB34" s="7"/>
      <c r="AC34" s="7"/>
      <c r="AD34" s="5"/>
      <c r="AE34" s="7"/>
      <c r="AF34" s="7"/>
      <c r="AG34" s="7"/>
      <c r="AH34" s="7"/>
      <c r="AI34" s="7"/>
      <c r="AJ34" s="5"/>
      <c r="AK34" s="7"/>
      <c r="AL34" s="7"/>
      <c r="AM34" s="7"/>
      <c r="AN34" s="7"/>
      <c r="AO34" s="7"/>
      <c r="AP34" s="5"/>
      <c r="AQ34" s="7"/>
    </row>
    <row r="35" spans="1:43" s="1" customFormat="1" x14ac:dyDescent="0.3">
      <c r="A35" s="1" t="s">
        <v>24</v>
      </c>
      <c r="B35" s="8">
        <f>B19-B25-B33</f>
        <v>149000</v>
      </c>
      <c r="C35" s="6">
        <f>B35/$B$11</f>
        <v>0.20694444444444443</v>
      </c>
      <c r="D35" s="8">
        <f>D19-D25-D33</f>
        <v>152050</v>
      </c>
      <c r="E35" s="6">
        <f t="shared" ref="E35" si="29">D35/$D$11</f>
        <v>0.20703976034858387</v>
      </c>
      <c r="F35" s="8">
        <f t="shared" ref="F35:J35" si="30">F19-F25-F33</f>
        <v>160363</v>
      </c>
      <c r="G35" s="6">
        <f>F35/$F$11</f>
        <v>0.21234282475821231</v>
      </c>
      <c r="H35" s="8">
        <f t="shared" si="30"/>
        <v>168973.84000000008</v>
      </c>
      <c r="I35" s="6">
        <f>H35/$H$11</f>
        <v>0.21757714522816288</v>
      </c>
      <c r="J35" s="8">
        <f t="shared" si="30"/>
        <v>177892.42419999995</v>
      </c>
      <c r="K35" s="6">
        <f>J35/$J$11</f>
        <v>0.22274397694445208</v>
      </c>
      <c r="L35" s="6"/>
      <c r="M35" s="7"/>
      <c r="N35" s="7"/>
      <c r="O35" s="7"/>
      <c r="P35" s="7"/>
      <c r="Q35" s="7"/>
      <c r="R35" s="7"/>
      <c r="S35" s="7"/>
      <c r="T35" s="7"/>
      <c r="U35" s="7"/>
      <c r="V35" s="8"/>
      <c r="W35" s="8"/>
      <c r="X35" s="5"/>
      <c r="Y35" s="8"/>
      <c r="Z35" s="8"/>
      <c r="AA35" s="8"/>
      <c r="AB35" s="8"/>
      <c r="AC35" s="8"/>
      <c r="AD35" s="5"/>
      <c r="AE35" s="8"/>
      <c r="AF35" s="8"/>
      <c r="AG35" s="8"/>
      <c r="AH35" s="8"/>
      <c r="AI35" s="8"/>
      <c r="AJ35" s="5"/>
      <c r="AK35" s="8"/>
      <c r="AL35" s="8"/>
      <c r="AM35" s="8"/>
      <c r="AN35" s="8"/>
      <c r="AO35" s="8"/>
      <c r="AP35" s="5"/>
      <c r="AQ35" s="8"/>
    </row>
    <row r="36" spans="1:43" x14ac:dyDescent="0.3">
      <c r="B36" s="7"/>
      <c r="D36" s="7"/>
      <c r="F36" s="7"/>
      <c r="H36" s="7"/>
      <c r="J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5"/>
      <c r="Y36" s="7"/>
      <c r="Z36" s="7"/>
      <c r="AA36" s="7"/>
      <c r="AB36" s="7"/>
      <c r="AC36" s="7"/>
      <c r="AD36" s="5"/>
      <c r="AE36" s="7"/>
      <c r="AF36" s="7"/>
      <c r="AG36" s="7"/>
      <c r="AH36" s="7"/>
      <c r="AI36" s="7"/>
      <c r="AJ36" s="5"/>
      <c r="AK36" s="7"/>
      <c r="AL36" s="7"/>
      <c r="AM36" s="7"/>
      <c r="AN36" s="7"/>
      <c r="AO36" s="7"/>
      <c r="AP36" s="5"/>
      <c r="AQ36" s="7"/>
    </row>
    <row r="37" spans="1:43" s="1" customFormat="1" x14ac:dyDescent="0.3">
      <c r="A37" s="1" t="s">
        <v>25</v>
      </c>
      <c r="B37" s="8">
        <v>30000</v>
      </c>
      <c r="C37" s="6">
        <f>B37/$B$11</f>
        <v>4.1666666666666664E-2</v>
      </c>
      <c r="D37" s="8">
        <f>B37</f>
        <v>30000</v>
      </c>
      <c r="E37" s="6">
        <f t="shared" ref="E37" si="31">D37/$D$11</f>
        <v>4.084967320261438E-2</v>
      </c>
      <c r="F37" s="8">
        <f>D37</f>
        <v>30000</v>
      </c>
      <c r="G37" s="6">
        <f>F37/$F$11</f>
        <v>3.9724155464454826E-2</v>
      </c>
      <c r="H37" s="8">
        <f>F37</f>
        <v>30000</v>
      </c>
      <c r="I37" s="6">
        <f>H37/$H$11</f>
        <v>3.8629141391619451E-2</v>
      </c>
      <c r="J37" s="8">
        <f t="shared" ref="J37" si="32">H37</f>
        <v>30000</v>
      </c>
      <c r="K37" s="6">
        <f>J37/$J$11</f>
        <v>3.7563821721945848E-2</v>
      </c>
      <c r="L37" s="6"/>
      <c r="M37" s="7"/>
      <c r="N37" s="7"/>
      <c r="O37" s="7"/>
      <c r="P37" s="7"/>
      <c r="Q37" s="7"/>
      <c r="R37" s="7"/>
      <c r="S37" s="7"/>
      <c r="T37" s="7"/>
      <c r="U37" s="7"/>
      <c r="V37" s="8"/>
      <c r="W37" s="8"/>
      <c r="X37" s="5"/>
      <c r="Y37" s="8"/>
      <c r="Z37" s="8"/>
      <c r="AA37" s="8"/>
      <c r="AB37" s="8"/>
      <c r="AC37" s="8"/>
      <c r="AD37" s="5"/>
      <c r="AE37" s="8"/>
      <c r="AF37" s="8"/>
      <c r="AG37" s="8"/>
      <c r="AH37" s="8"/>
      <c r="AI37" s="8"/>
      <c r="AJ37" s="5"/>
      <c r="AK37" s="8"/>
      <c r="AL37" s="8"/>
      <c r="AM37" s="8"/>
      <c r="AN37" s="8"/>
      <c r="AO37" s="8"/>
      <c r="AP37" s="5"/>
      <c r="AQ37" s="8"/>
    </row>
    <row r="38" spans="1:43" x14ac:dyDescent="0.3">
      <c r="B38" s="7"/>
      <c r="D38" s="7"/>
      <c r="F38" s="7"/>
      <c r="H38" s="7"/>
      <c r="J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5"/>
      <c r="Y38" s="7"/>
      <c r="Z38" s="7"/>
      <c r="AA38" s="7"/>
      <c r="AB38" s="7"/>
      <c r="AC38" s="7"/>
      <c r="AD38" s="5"/>
      <c r="AE38" s="7"/>
      <c r="AF38" s="7"/>
      <c r="AG38" s="7"/>
      <c r="AH38" s="7"/>
      <c r="AI38" s="7"/>
      <c r="AJ38" s="5"/>
      <c r="AK38" s="7"/>
      <c r="AL38" s="7"/>
      <c r="AM38" s="7"/>
      <c r="AN38" s="7"/>
      <c r="AO38" s="7"/>
      <c r="AP38" s="5"/>
      <c r="AQ38" s="7"/>
    </row>
    <row r="39" spans="1:43" s="1" customFormat="1" x14ac:dyDescent="0.3">
      <c r="A39" s="1" t="s">
        <v>26</v>
      </c>
      <c r="B39" s="8">
        <f>B35-B37</f>
        <v>119000</v>
      </c>
      <c r="C39" s="6">
        <f>B39/$B$11</f>
        <v>0.16527777777777777</v>
      </c>
      <c r="D39" s="8">
        <f>D35-D37</f>
        <v>122050</v>
      </c>
      <c r="E39" s="6">
        <f t="shared" ref="E39" si="33">D39/$D$11</f>
        <v>0.1661900871459695</v>
      </c>
      <c r="F39" s="8">
        <f t="shared" ref="F39:J39" si="34">F35-F37</f>
        <v>130363</v>
      </c>
      <c r="G39" s="6">
        <f>F39/$F$11</f>
        <v>0.17261866929375749</v>
      </c>
      <c r="H39" s="8">
        <f t="shared" si="34"/>
        <v>138973.84000000008</v>
      </c>
      <c r="I39" s="6">
        <f>H39/$H$11</f>
        <v>0.17894800383654341</v>
      </c>
      <c r="J39" s="8">
        <f t="shared" si="34"/>
        <v>147892.42419999995</v>
      </c>
      <c r="K39" s="6">
        <f>J39/$J$11</f>
        <v>0.18518015522250625</v>
      </c>
      <c r="L39" s="6"/>
      <c r="M39" s="7"/>
      <c r="N39" s="7"/>
      <c r="O39" s="7"/>
      <c r="P39" s="7"/>
      <c r="Q39" s="7"/>
      <c r="R39" s="7"/>
      <c r="S39" s="7"/>
      <c r="T39" s="7"/>
      <c r="U39" s="7"/>
      <c r="V39" s="8"/>
      <c r="W39" s="8"/>
      <c r="X39" s="5"/>
      <c r="Y39" s="8"/>
      <c r="Z39" s="8"/>
      <c r="AA39" s="8"/>
      <c r="AB39" s="8"/>
      <c r="AC39" s="8"/>
      <c r="AD39" s="5"/>
      <c r="AE39" s="8"/>
      <c r="AF39" s="8"/>
      <c r="AG39" s="8"/>
      <c r="AH39" s="8"/>
      <c r="AI39" s="8"/>
      <c r="AJ39" s="5"/>
      <c r="AK39" s="8"/>
      <c r="AL39" s="8"/>
      <c r="AM39" s="8"/>
      <c r="AN39" s="8"/>
      <c r="AO39" s="8"/>
      <c r="AP39" s="5"/>
      <c r="AQ39" s="8"/>
    </row>
    <row r="40" spans="1:43" x14ac:dyDescent="0.3">
      <c r="B40" s="7"/>
      <c r="D40" s="7"/>
      <c r="F40" s="7"/>
      <c r="H40" s="7"/>
      <c r="J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5"/>
      <c r="Y40" s="7"/>
      <c r="Z40" s="7"/>
      <c r="AA40" s="7"/>
      <c r="AB40" s="7"/>
      <c r="AC40" s="7"/>
      <c r="AD40" s="5"/>
      <c r="AE40" s="7"/>
      <c r="AF40" s="7"/>
      <c r="AG40" s="7"/>
      <c r="AH40" s="7"/>
      <c r="AI40" s="7"/>
      <c r="AJ40" s="5"/>
      <c r="AK40" s="7"/>
      <c r="AL40" s="7"/>
      <c r="AM40" s="7"/>
      <c r="AN40" s="7"/>
      <c r="AO40" s="7"/>
      <c r="AP40" s="5"/>
      <c r="AQ40" s="7"/>
    </row>
    <row r="41" spans="1:43" x14ac:dyDescent="0.3">
      <c r="A41" s="3" t="s">
        <v>27</v>
      </c>
      <c r="B41" s="7">
        <v>0</v>
      </c>
      <c r="D41" s="7">
        <v>0</v>
      </c>
      <c r="F41" s="7">
        <v>0</v>
      </c>
      <c r="H41" s="7">
        <v>0</v>
      </c>
      <c r="J41" s="7">
        <v>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5"/>
      <c r="Y41" s="7"/>
      <c r="Z41" s="7"/>
      <c r="AA41" s="7"/>
      <c r="AB41" s="7"/>
      <c r="AC41" s="7"/>
      <c r="AD41" s="5"/>
      <c r="AE41" s="7"/>
      <c r="AF41" s="7"/>
      <c r="AG41" s="7"/>
      <c r="AH41" s="7"/>
      <c r="AI41" s="7"/>
      <c r="AJ41" s="5"/>
      <c r="AK41" s="7"/>
      <c r="AL41" s="7"/>
      <c r="AM41" s="7"/>
      <c r="AN41" s="7"/>
      <c r="AO41" s="7"/>
      <c r="AP41" s="5"/>
      <c r="AQ41" s="7"/>
    </row>
    <row r="42" spans="1:43" x14ac:dyDescent="0.3">
      <c r="A42" s="3" t="s">
        <v>28</v>
      </c>
      <c r="B42" s="7">
        <v>0</v>
      </c>
      <c r="D42" s="7">
        <v>0</v>
      </c>
      <c r="F42" s="7">
        <v>0</v>
      </c>
      <c r="H42" s="7">
        <v>0</v>
      </c>
      <c r="J42" s="7">
        <v>0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5"/>
      <c r="Y42" s="7"/>
      <c r="Z42" s="7"/>
      <c r="AA42" s="7"/>
      <c r="AB42" s="7"/>
      <c r="AC42" s="7"/>
      <c r="AD42" s="5"/>
      <c r="AE42" s="7"/>
      <c r="AF42" s="7"/>
      <c r="AG42" s="7"/>
      <c r="AH42" s="7"/>
      <c r="AI42" s="7"/>
      <c r="AJ42" s="5"/>
      <c r="AK42" s="7"/>
      <c r="AL42" s="7"/>
      <c r="AM42" s="7"/>
      <c r="AN42" s="7"/>
      <c r="AO42" s="7"/>
      <c r="AP42" s="5"/>
      <c r="AQ42" s="7"/>
    </row>
    <row r="43" spans="1:43" x14ac:dyDescent="0.3">
      <c r="A43" s="3" t="s">
        <v>29</v>
      </c>
      <c r="B43" s="7">
        <v>0</v>
      </c>
      <c r="D43" s="7">
        <v>0</v>
      </c>
      <c r="F43" s="7">
        <v>0</v>
      </c>
      <c r="H43" s="7">
        <v>0</v>
      </c>
      <c r="J43" s="7">
        <v>0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5"/>
      <c r="Y43" s="7"/>
      <c r="Z43" s="7"/>
      <c r="AA43" s="7"/>
      <c r="AB43" s="7"/>
      <c r="AC43" s="7"/>
      <c r="AD43" s="5"/>
      <c r="AE43" s="7"/>
      <c r="AF43" s="7"/>
      <c r="AG43" s="7"/>
      <c r="AH43" s="7"/>
      <c r="AI43" s="7"/>
      <c r="AJ43" s="5"/>
      <c r="AK43" s="7"/>
      <c r="AL43" s="7"/>
      <c r="AM43" s="7"/>
      <c r="AN43" s="7"/>
      <c r="AO43" s="7"/>
      <c r="AP43" s="5"/>
      <c r="AQ43" s="7"/>
    </row>
    <row r="44" spans="1:43" x14ac:dyDescent="0.3">
      <c r="B44" s="7"/>
      <c r="D44" s="7"/>
      <c r="F44" s="7"/>
      <c r="H44" s="7"/>
      <c r="J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5"/>
      <c r="Y44" s="7"/>
      <c r="Z44" s="7"/>
      <c r="AA44" s="7"/>
      <c r="AB44" s="7"/>
      <c r="AC44" s="7"/>
      <c r="AD44" s="5"/>
      <c r="AE44" s="7"/>
      <c r="AF44" s="7"/>
      <c r="AG44" s="7"/>
      <c r="AH44" s="7"/>
      <c r="AI44" s="7"/>
      <c r="AJ44" s="5"/>
      <c r="AK44" s="7"/>
      <c r="AL44" s="7"/>
      <c r="AM44" s="7"/>
      <c r="AN44" s="7"/>
      <c r="AO44" s="7"/>
      <c r="AP44" s="5"/>
      <c r="AQ44" s="7"/>
    </row>
    <row r="45" spans="1:43" s="1" customFormat="1" x14ac:dyDescent="0.3">
      <c r="A45" s="1" t="s">
        <v>30</v>
      </c>
      <c r="B45" s="13">
        <f>B39-B42</f>
        <v>119000</v>
      </c>
      <c r="C45" s="14">
        <f>B45/$B$11</f>
        <v>0.16527777777777777</v>
      </c>
      <c r="D45" s="13">
        <f>D39-D42</f>
        <v>122050</v>
      </c>
      <c r="E45" s="6">
        <f t="shared" ref="E45" si="35">D45/$D$11</f>
        <v>0.1661900871459695</v>
      </c>
      <c r="F45" s="13">
        <f t="shared" ref="F45:J45" si="36">F39-F42</f>
        <v>130363</v>
      </c>
      <c r="G45" s="6">
        <f>F45/$F$11</f>
        <v>0.17261866929375749</v>
      </c>
      <c r="H45" s="13">
        <f t="shared" si="36"/>
        <v>138973.84000000008</v>
      </c>
      <c r="I45" s="6">
        <f>H45/$H$11</f>
        <v>0.17894800383654341</v>
      </c>
      <c r="J45" s="13">
        <f t="shared" si="36"/>
        <v>147892.42419999995</v>
      </c>
      <c r="K45" s="6">
        <f>J45/$J$11</f>
        <v>0.18518015522250625</v>
      </c>
      <c r="L45" s="6"/>
      <c r="M45" s="7"/>
      <c r="N45" s="7"/>
      <c r="O45" s="7"/>
      <c r="P45" s="7"/>
      <c r="Q45" s="7"/>
      <c r="R45" s="7"/>
      <c r="S45" s="7"/>
      <c r="T45" s="7"/>
      <c r="U45" s="7"/>
      <c r="V45" s="8"/>
      <c r="W45" s="8"/>
      <c r="X45" s="5"/>
      <c r="Y45" s="8"/>
      <c r="Z45" s="8"/>
      <c r="AA45" s="8"/>
      <c r="AB45" s="8"/>
      <c r="AC45" s="8"/>
      <c r="AD45" s="5"/>
      <c r="AE45" s="8"/>
      <c r="AF45" s="8"/>
      <c r="AG45" s="8"/>
      <c r="AH45" s="8"/>
      <c r="AI45" s="8"/>
      <c r="AJ45" s="5"/>
      <c r="AK45" s="8"/>
      <c r="AL45" s="8"/>
      <c r="AM45" s="8"/>
      <c r="AN45" s="8"/>
      <c r="AO45" s="8"/>
      <c r="AP45" s="5"/>
      <c r="AQ45" s="8"/>
    </row>
    <row r="46" spans="1:43" x14ac:dyDescent="0.3">
      <c r="B46" s="7"/>
      <c r="D46" s="7"/>
      <c r="F46" s="7"/>
      <c r="H46" s="7"/>
      <c r="J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5"/>
      <c r="Y46" s="7"/>
      <c r="Z46" s="7"/>
      <c r="AA46" s="7"/>
      <c r="AB46" s="7"/>
      <c r="AC46" s="7"/>
      <c r="AD46" s="5"/>
      <c r="AE46" s="7"/>
      <c r="AF46" s="7"/>
      <c r="AG46" s="7"/>
      <c r="AH46" s="7"/>
      <c r="AI46" s="7"/>
      <c r="AJ46" s="5"/>
      <c r="AK46" s="7"/>
      <c r="AL46" s="7"/>
      <c r="AM46" s="7"/>
      <c r="AN46" s="7"/>
      <c r="AO46" s="7"/>
      <c r="AP46" s="5"/>
      <c r="AQ46" s="7"/>
    </row>
    <row r="47" spans="1:43" s="1" customFormat="1" x14ac:dyDescent="0.3">
      <c r="A47" s="1" t="s">
        <v>31</v>
      </c>
      <c r="B47" s="8">
        <f>B45+B37</f>
        <v>149000</v>
      </c>
      <c r="C47" s="6">
        <f>B47/$B$11</f>
        <v>0.20694444444444443</v>
      </c>
      <c r="D47" s="8">
        <f>D45+D37</f>
        <v>152050</v>
      </c>
      <c r="E47" s="6">
        <f t="shared" ref="E47" si="37">D47/$D$11</f>
        <v>0.20703976034858387</v>
      </c>
      <c r="F47" s="8">
        <f t="shared" ref="F47:J47" si="38">F45+F37</f>
        <v>160363</v>
      </c>
      <c r="G47" s="6">
        <f>F47/$F$11</f>
        <v>0.21234282475821231</v>
      </c>
      <c r="H47" s="8">
        <f t="shared" si="38"/>
        <v>168973.84000000008</v>
      </c>
      <c r="I47" s="6">
        <f>H47/$H$11</f>
        <v>0.21757714522816288</v>
      </c>
      <c r="J47" s="8">
        <f t="shared" si="38"/>
        <v>177892.42419999995</v>
      </c>
      <c r="K47" s="6">
        <f>J47/$J$11</f>
        <v>0.22274397694445208</v>
      </c>
      <c r="L47" s="6"/>
      <c r="M47" s="7"/>
      <c r="N47" s="7"/>
      <c r="O47" s="7"/>
      <c r="P47" s="7"/>
      <c r="Q47" s="7"/>
      <c r="R47" s="7"/>
      <c r="S47" s="7"/>
      <c r="T47" s="7"/>
      <c r="U47" s="7"/>
      <c r="V47" s="8"/>
      <c r="W47" s="8"/>
      <c r="X47" s="5"/>
      <c r="Y47" s="8"/>
      <c r="Z47" s="8"/>
      <c r="AA47" s="8"/>
      <c r="AB47" s="8"/>
      <c r="AC47" s="8"/>
      <c r="AD47" s="5"/>
      <c r="AE47" s="8"/>
      <c r="AF47" s="8"/>
      <c r="AG47" s="8"/>
      <c r="AH47" s="8"/>
      <c r="AI47" s="8"/>
      <c r="AJ47" s="5"/>
      <c r="AK47" s="8"/>
      <c r="AL47" s="8"/>
      <c r="AM47" s="8"/>
      <c r="AN47" s="8"/>
      <c r="AO47" s="8"/>
      <c r="AP47" s="5"/>
      <c r="AQ47" s="8"/>
    </row>
  </sheetData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exploitatiebegroting</vt:lpstr>
      <vt:lpstr>exploitatiebegroting!Afdrukbereik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 van Braak</cp:lastModifiedBy>
  <cp:lastPrinted>2018-11-04T09:04:39Z</cp:lastPrinted>
  <dcterms:created xsi:type="dcterms:W3CDTF">2018-11-04T08:52:23Z</dcterms:created>
  <dcterms:modified xsi:type="dcterms:W3CDTF">2018-11-04T09:24:13Z</dcterms:modified>
</cp:coreProperties>
</file>